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导出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<sst xmlns="http://schemas.openxmlformats.org/spreadsheetml/2006/main" count="323" uniqueCount="49">
  <si>
    <t>设备子编号</t>
  </si>
  <si>
    <t>协议数据块</t>
  </si>
  <si>
    <t>偏移量</t>
  </si>
  <si>
    <t>数据类型</t>
  </si>
  <si>
    <t>数据长度</t>
  </si>
  <si>
    <t>参数名称</t>
  </si>
  <si>
    <t>参数类型</t>
  </si>
  <si>
    <t>参数说明</t>
  </si>
  <si>
    <t>备注</t>
  </si>
  <si>
    <t>创建者</t>
  </si>
  <si>
    <t>创建时间</t>
  </si>
  <si>
    <t>修改人</t>
  </si>
  <si>
    <t>修改日期</t>
  </si>
  <si>
    <t>DB4</t>
  </si>
  <si>
    <t>bool</t>
  </si>
  <si>
    <t>WriteAGVRequestPut</t>
  </si>
  <si>
    <t>DeviceCommand</t>
  </si>
  <si>
    <t>AGV请求放货</t>
  </si>
  <si>
    <t>ConveyorLinePermitPut</t>
  </si>
  <si>
    <t>ReadDeviceCommand</t>
  </si>
  <si>
    <t>输送线允许放货</t>
  </si>
  <si>
    <t>WriteAGVPutComplete</t>
  </si>
  <si>
    <t>AGV放货完成</t>
  </si>
  <si>
    <t>WriteAGVRequestTake</t>
  </si>
  <si>
    <t>AGV请求取货</t>
  </si>
  <si>
    <t>ConveyorLinePermitTake</t>
  </si>
  <si>
    <t>输送线允许取货</t>
  </si>
  <si>
    <t>WriteAGVTakeComplete</t>
  </si>
  <si>
    <t>AGV取货完成</t>
  </si>
  <si>
    <t>int</t>
  </si>
  <si>
    <t>ConveyorLineStatus</t>
  </si>
  <si>
    <t>输送线状态</t>
  </si>
  <si>
    <t>dint</t>
  </si>
  <si>
    <t>WriteConveyorLineTaskNum</t>
  </si>
  <si>
    <t>任务号</t>
  </si>
  <si>
    <t>string</t>
  </si>
  <si>
    <t>ConveyorLineBarcode</t>
  </si>
  <si>
    <t>容器条码</t>
  </si>
  <si>
    <t>WriteConveyorLineOriginAddress</t>
  </si>
  <si>
    <t>起始地址</t>
  </si>
  <si>
    <t>WriteConveyorLineTargetAddress</t>
  </si>
  <si>
    <t>目的地址</t>
  </si>
  <si>
    <t>ConveyorLineWeight</t>
  </si>
  <si>
    <t>重量</t>
  </si>
  <si>
    <t>dw</t>
  </si>
  <si>
    <t>ConveyorLineSpec</t>
  </si>
  <si>
    <t>货物规格</t>
  </si>
  <si>
    <t>开始站台</t>
  </si>
  <si>
    <t>目的站台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</si>
</sst>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'&quot;年&quot;\'m\'&quot;月&quot;\'d\'&quot;日&quot;\'\ h:mm:ss"/>
    <numFmt numFmtId="177" formatCode="0.0_ "/>
  </numFmts>
  <fonts count="23">
    <font>
      <sz val="11"/>
      <name val="Calibri"/>
      <charset val="134"/>
    </font>
    <font>
      <b/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ont="1" applyProtection="1"/>
    <xf numFmtId="176" fontId="0" fillId="0" borderId="0" xfId="0" applyNumberFormat="1" applyFont="1" applyProtection="1"/>
    <xf numFmtId="0" fontId="1" fillId="0" borderId="0" xfId="0" applyNumberFormat="1" applyFont="1" applyProtection="1"/>
    <xf numFmtId="177" fontId="0" fillId="0" borderId="0" xfId="0" applyNumberFormat="1" applyFont="1" applyProtection="1"/>
    <xf numFmtId="0" fontId="2" fillId="0" borderId="0" xfId="0" applyNumberFormat="1" applyFont="1" applyProtection="1"/>
    <xf numFmtId="176" fontId="1" fillId="0" borderId="0" xfId="0" applyNumberFormat="1" applyFo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M63"/>
  <sheetViews>
    <sheetView tabSelected="1" workbookViewId="0">
      <selection activeCell="K25" sqref="K25"/>
    </sheetView>
  </sheetViews>
  <sheetFormatPr defaultColWidth="9" defaultRowHeight="15"/>
  <cols>
    <col min="1" max="2" width="13.4285714285714" customWidth="1"/>
    <col min="3" max="3" width="8.42857142857143" customWidth="1"/>
    <col min="4" max="5" width="10.8571428571429" customWidth="1"/>
    <col min="6" max="6" width="34.1428571428571" customWidth="1"/>
    <col min="7" max="7" width="22.4285714285714" customWidth="1"/>
    <col min="8" max="8" width="17.4285714285714" customWidth="1"/>
    <col min="9" max="9" width="6.14285714285714" customWidth="1"/>
    <col min="10" max="10" width="8.42857142857143" customWidth="1"/>
    <col min="11" max="11" width="10.8571428571429" style="1" customWidth="1"/>
    <col min="12" max="12" width="8.42857142857143" customWidth="1"/>
    <col min="13" max="13" width="10.8571428571429" style="1" customWidth="1"/>
  </cols>
  <sheetData>
    <row r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5" t="s">
        <v>10</v>
      </c>
      <c r="L1" s="2" t="s">
        <v>11</v>
      </c>
      <c r="M1" s="5" t="s">
        <v>12</v>
      </c>
    </row>
    <row r="2" spans="1:8">
      <c r="A2">
        <v>101</v>
      </c>
      <c r="B2" t="s">
        <v>13</v>
      </c>
      <c r="C2" s="3">
        <v>304</v>
      </c>
      <c r="D2" t="s">
        <v>14</v>
      </c>
      <c r="E2">
        <v>1</v>
      </c>
      <c r="F2" t="s">
        <v>15</v>
      </c>
      <c r="G2" t="s">
        <v>16</v>
      </c>
      <c r="H2" s="4" t="s">
        <v>17</v>
      </c>
    </row>
    <row r="3" spans="1:8">
      <c r="A3">
        <v>101</v>
      </c>
      <c r="B3" t="s">
        <v>13</v>
      </c>
      <c r="C3">
        <v>304.1</v>
      </c>
      <c r="D3" t="s">
        <v>14</v>
      </c>
      <c r="E3">
        <v>1</v>
      </c>
      <c r="F3" t="s">
        <v>18</v>
      </c>
      <c r="G3" t="s">
        <v>19</v>
      </c>
      <c r="H3" t="s">
        <v>20</v>
      </c>
    </row>
    <row r="4" spans="1:9">
      <c r="A4">
        <v>101</v>
      </c>
      <c r="B4" t="s">
        <v>13</v>
      </c>
      <c r="C4" s="3">
        <v>304.2</v>
      </c>
      <c r="D4" t="s">
        <v>14</v>
      </c>
      <c r="E4">
        <v>1</v>
      </c>
      <c r="F4" t="s">
        <v>21</v>
      </c>
      <c r="G4" t="s">
        <v>16</v>
      </c>
      <c r="H4" t="s">
        <v>22</v>
      </c>
      <c r="I4" s="4"/>
    </row>
    <row r="5" spans="1:8">
      <c r="A5">
        <v>108</v>
      </c>
      <c r="B5" t="s">
        <v>13</v>
      </c>
      <c r="C5">
        <v>304.3</v>
      </c>
      <c r="D5" t="s">
        <v>14</v>
      </c>
      <c r="E5">
        <v>1</v>
      </c>
      <c r="F5" t="s">
        <v>23</v>
      </c>
      <c r="G5" t="s">
        <v>16</v>
      </c>
      <c r="H5" t="s">
        <v>24</v>
      </c>
    </row>
    <row r="6" spans="1:8">
      <c r="A6">
        <v>108</v>
      </c>
      <c r="B6" t="s">
        <v>13</v>
      </c>
      <c r="C6" s="3">
        <v>304.4</v>
      </c>
      <c r="D6" t="s">
        <v>14</v>
      </c>
      <c r="E6">
        <v>1</v>
      </c>
      <c r="F6" t="s">
        <v>25</v>
      </c>
      <c r="G6" t="s">
        <v>19</v>
      </c>
      <c r="H6" t="s">
        <v>26</v>
      </c>
    </row>
    <row r="7" spans="1:8">
      <c r="A7">
        <v>108</v>
      </c>
      <c r="B7" t="s">
        <v>13</v>
      </c>
      <c r="C7">
        <v>304.5</v>
      </c>
      <c r="D7" t="s">
        <v>14</v>
      </c>
      <c r="E7">
        <v>1</v>
      </c>
      <c r="F7" t="s">
        <v>27</v>
      </c>
      <c r="G7" t="s">
        <v>16</v>
      </c>
      <c r="H7" t="s">
        <v>28</v>
      </c>
    </row>
    <row r="8" spans="1:8">
      <c r="A8">
        <v>101</v>
      </c>
      <c r="B8" t="s">
        <v>13</v>
      </c>
      <c r="C8">
        <f>0*38+0</f>
        <v>0</v>
      </c>
      <c r="D8" t="s">
        <v>29</v>
      </c>
      <c r="E8">
        <v>1</v>
      </c>
      <c r="F8" t="s">
        <v>30</v>
      </c>
      <c r="G8" t="s">
        <v>19</v>
      </c>
      <c r="H8" s="4" t="s">
        <v>31</v>
      </c>
    </row>
    <row r="9" spans="1:8">
      <c r="A9">
        <v>101</v>
      </c>
      <c r="B9" t="s">
        <v>13</v>
      </c>
      <c r="C9">
        <f>0*38+2</f>
        <v>2</v>
      </c>
      <c r="D9" t="s">
        <v>32</v>
      </c>
      <c r="E9">
        <v>1</v>
      </c>
      <c r="F9" t="s">
        <v>33</v>
      </c>
      <c r="G9" t="s">
        <v>16</v>
      </c>
      <c r="H9" s="4" t="s">
        <v>34</v>
      </c>
    </row>
    <row r="10" spans="1:8">
      <c r="A10">
        <v>101</v>
      </c>
      <c r="B10" t="s">
        <v>13</v>
      </c>
      <c r="C10">
        <f>0*38+6</f>
        <v>6</v>
      </c>
      <c r="D10" t="s">
        <v>35</v>
      </c>
      <c r="E10">
        <v>16</v>
      </c>
      <c r="F10" t="s">
        <v>36</v>
      </c>
      <c r="G10" t="s">
        <v>19</v>
      </c>
      <c r="H10" s="4" t="s">
        <v>37</v>
      </c>
    </row>
    <row r="11" spans="1:8">
      <c r="A11">
        <v>101</v>
      </c>
      <c r="B11" t="s">
        <v>13</v>
      </c>
      <c r="C11">
        <f>0*38+24</f>
        <v>24</v>
      </c>
      <c r="D11" t="s">
        <v>29</v>
      </c>
      <c r="E11">
        <v>1</v>
      </c>
      <c r="F11" t="s">
        <v>38</v>
      </c>
      <c r="G11" t="s">
        <v>16</v>
      </c>
      <c r="H11" s="4" t="s">
        <v>39</v>
      </c>
    </row>
    <row r="12" spans="1:8">
      <c r="A12">
        <v>101</v>
      </c>
      <c r="B12" t="s">
        <v>13</v>
      </c>
      <c r="C12">
        <f>0*38+26</f>
        <v>26</v>
      </c>
      <c r="D12" t="s">
        <v>29</v>
      </c>
      <c r="E12">
        <v>1</v>
      </c>
      <c r="F12" t="s">
        <v>40</v>
      </c>
      <c r="G12" t="s">
        <v>16</v>
      </c>
      <c r="H12" s="4" t="s">
        <v>41</v>
      </c>
    </row>
    <row r="13" spans="1:8">
      <c r="A13">
        <v>101</v>
      </c>
      <c r="B13" t="s">
        <v>13</v>
      </c>
      <c r="C13">
        <f>0*38+28</f>
        <v>28</v>
      </c>
      <c r="D13" t="s">
        <v>29</v>
      </c>
      <c r="E13">
        <v>1</v>
      </c>
      <c r="F13" t="s">
        <v>42</v>
      </c>
      <c r="G13" t="s">
        <v>19</v>
      </c>
      <c r="H13" s="4" t="s">
        <v>43</v>
      </c>
    </row>
    <row r="14" spans="1:8">
      <c r="A14">
        <v>101</v>
      </c>
      <c r="B14" t="s">
        <v>13</v>
      </c>
      <c r="C14">
        <f>0*38+30</f>
        <v>30</v>
      </c>
      <c r="D14" t="s">
        <v>44</v>
      </c>
      <c r="E14">
        <v>1</v>
      </c>
      <c r="F14" t="s">
        <v>45</v>
      </c>
      <c r="G14" t="s">
        <v>19</v>
      </c>
      <c r="H14" s="4" t="s">
        <v>46</v>
      </c>
    </row>
    <row r="15" spans="1:8">
      <c r="A15">
        <v>102</v>
      </c>
      <c r="B15" t="s">
        <v>13</v>
      </c>
      <c r="C15">
        <f>1*38+0</f>
        <v>38</v>
      </c>
      <c r="D15" t="s">
        <v>29</v>
      </c>
      <c r="E15">
        <v>1</v>
      </c>
      <c r="F15" t="s">
        <v>30</v>
      </c>
      <c r="G15" t="s">
        <v>19</v>
      </c>
      <c r="H15" s="4" t="s">
        <v>31</v>
      </c>
    </row>
    <row r="16" spans="1:8">
      <c r="A16">
        <v>102</v>
      </c>
      <c r="B16" t="s">
        <v>13</v>
      </c>
      <c r="C16">
        <f>1*38+2</f>
        <v>40</v>
      </c>
      <c r="D16" t="s">
        <v>32</v>
      </c>
      <c r="E16">
        <v>1</v>
      </c>
      <c r="F16" t="s">
        <v>33</v>
      </c>
      <c r="G16" t="s">
        <v>16</v>
      </c>
      <c r="H16" s="4" t="s">
        <v>34</v>
      </c>
    </row>
    <row r="17" spans="1:8">
      <c r="A17">
        <v>102</v>
      </c>
      <c r="B17" t="s">
        <v>13</v>
      </c>
      <c r="C17">
        <f>1*38+6</f>
        <v>44</v>
      </c>
      <c r="D17" t="s">
        <v>35</v>
      </c>
      <c r="E17">
        <v>16</v>
      </c>
      <c r="F17" t="s">
        <v>36</v>
      </c>
      <c r="G17" t="s">
        <v>19</v>
      </c>
      <c r="H17" s="4" t="s">
        <v>37</v>
      </c>
    </row>
    <row r="18" spans="1:8">
      <c r="A18">
        <v>102</v>
      </c>
      <c r="B18" t="s">
        <v>13</v>
      </c>
      <c r="C18">
        <f>1*38+24</f>
        <v>62</v>
      </c>
      <c r="D18" t="s">
        <v>29</v>
      </c>
      <c r="E18">
        <v>1</v>
      </c>
      <c r="F18" t="s">
        <v>38</v>
      </c>
      <c r="G18" t="s">
        <v>16</v>
      </c>
      <c r="H18" s="4" t="s">
        <v>47</v>
      </c>
    </row>
    <row r="19" spans="1:8">
      <c r="A19">
        <v>102</v>
      </c>
      <c r="B19" t="s">
        <v>13</v>
      </c>
      <c r="C19">
        <f>1*38+26</f>
        <v>64</v>
      </c>
      <c r="D19" t="s">
        <v>29</v>
      </c>
      <c r="E19">
        <v>1</v>
      </c>
      <c r="F19" t="s">
        <v>40</v>
      </c>
      <c r="G19" t="s">
        <v>16</v>
      </c>
      <c r="H19" s="4" t="s">
        <v>48</v>
      </c>
    </row>
    <row r="20" spans="1:8">
      <c r="A20">
        <v>102</v>
      </c>
      <c r="B20" t="s">
        <v>13</v>
      </c>
      <c r="C20">
        <f>1*38+28</f>
        <v>66</v>
      </c>
      <c r="D20" t="s">
        <v>29</v>
      </c>
      <c r="E20">
        <v>1</v>
      </c>
      <c r="F20" t="s">
        <v>42</v>
      </c>
      <c r="G20" t="s">
        <v>19</v>
      </c>
      <c r="H20" s="4" t="s">
        <v>43</v>
      </c>
    </row>
    <row r="21" spans="1:8">
      <c r="A21">
        <v>102</v>
      </c>
      <c r="B21" t="s">
        <v>13</v>
      </c>
      <c r="C21">
        <f>1*38+30</f>
        <v>68</v>
      </c>
      <c r="D21" t="s">
        <v>44</v>
      </c>
      <c r="E21">
        <v>1</v>
      </c>
      <c r="F21" t="s">
        <v>45</v>
      </c>
      <c r="G21" t="s">
        <v>19</v>
      </c>
      <c r="H21" s="4" t="s">
        <v>46</v>
      </c>
    </row>
    <row r="22" spans="1:8">
      <c r="A22">
        <v>103</v>
      </c>
      <c r="B22" t="s">
        <v>13</v>
      </c>
      <c r="C22">
        <f>2*38+0</f>
        <v>76</v>
      </c>
      <c r="D22" t="s">
        <v>29</v>
      </c>
      <c r="E22">
        <v>1</v>
      </c>
      <c r="F22" t="s">
        <v>30</v>
      </c>
      <c r="G22" t="s">
        <v>19</v>
      </c>
      <c r="H22" s="4" t="s">
        <v>31</v>
      </c>
    </row>
    <row r="23" spans="1:8">
      <c r="A23">
        <v>103</v>
      </c>
      <c r="B23" t="s">
        <v>13</v>
      </c>
      <c r="C23">
        <f>2*38+2</f>
        <v>78</v>
      </c>
      <c r="D23" t="s">
        <v>32</v>
      </c>
      <c r="E23">
        <v>1</v>
      </c>
      <c r="F23" t="s">
        <v>33</v>
      </c>
      <c r="G23" t="s">
        <v>16</v>
      </c>
      <c r="H23" s="4" t="s">
        <v>34</v>
      </c>
    </row>
    <row r="24" spans="1:8">
      <c r="A24">
        <v>103</v>
      </c>
      <c r="B24" t="s">
        <v>13</v>
      </c>
      <c r="C24">
        <f>2*38+6</f>
        <v>82</v>
      </c>
      <c r="D24" t="s">
        <v>35</v>
      </c>
      <c r="E24">
        <v>16</v>
      </c>
      <c r="F24" t="s">
        <v>36</v>
      </c>
      <c r="G24" t="s">
        <v>19</v>
      </c>
      <c r="H24" s="4" t="s">
        <v>37</v>
      </c>
    </row>
    <row r="25" spans="1:8">
      <c r="A25">
        <v>103</v>
      </c>
      <c r="B25" t="s">
        <v>13</v>
      </c>
      <c r="C25">
        <f>2*38+24</f>
        <v>100</v>
      </c>
      <c r="D25" t="s">
        <v>29</v>
      </c>
      <c r="E25">
        <v>1</v>
      </c>
      <c r="F25" t="s">
        <v>38</v>
      </c>
      <c r="G25" t="s">
        <v>16</v>
      </c>
      <c r="H25" s="4" t="s">
        <v>47</v>
      </c>
    </row>
    <row r="26" spans="1:8">
      <c r="A26">
        <v>103</v>
      </c>
      <c r="B26" t="s">
        <v>13</v>
      </c>
      <c r="C26">
        <f>2*38+26</f>
        <v>102</v>
      </c>
      <c r="D26" t="s">
        <v>29</v>
      </c>
      <c r="E26">
        <v>1</v>
      </c>
      <c r="F26" t="s">
        <v>40</v>
      </c>
      <c r="G26" t="s">
        <v>16</v>
      </c>
      <c r="H26" s="4" t="s">
        <v>48</v>
      </c>
    </row>
    <row r="27" spans="1:8">
      <c r="A27">
        <v>103</v>
      </c>
      <c r="B27" t="s">
        <v>13</v>
      </c>
      <c r="C27">
        <f>2*38+28</f>
        <v>104</v>
      </c>
      <c r="D27" t="s">
        <v>29</v>
      </c>
      <c r="E27">
        <v>1</v>
      </c>
      <c r="F27" t="s">
        <v>42</v>
      </c>
      <c r="G27" t="s">
        <v>19</v>
      </c>
      <c r="H27" s="4" t="s">
        <v>43</v>
      </c>
    </row>
    <row r="28" spans="1:8">
      <c r="A28">
        <v>103</v>
      </c>
      <c r="B28" t="s">
        <v>13</v>
      </c>
      <c r="C28">
        <f>2*38+30</f>
        <v>106</v>
      </c>
      <c r="D28" t="s">
        <v>44</v>
      </c>
      <c r="E28">
        <v>1</v>
      </c>
      <c r="F28" t="s">
        <v>45</v>
      </c>
      <c r="G28" t="s">
        <v>19</v>
      </c>
      <c r="H28" s="4" t="s">
        <v>46</v>
      </c>
    </row>
    <row r="29" spans="1:8">
      <c r="A29">
        <v>104</v>
      </c>
      <c r="B29" t="s">
        <v>13</v>
      </c>
      <c r="C29">
        <f>3*38+0</f>
        <v>114</v>
      </c>
      <c r="D29" t="s">
        <v>29</v>
      </c>
      <c r="E29">
        <v>1</v>
      </c>
      <c r="F29" t="s">
        <v>30</v>
      </c>
      <c r="G29" t="s">
        <v>19</v>
      </c>
      <c r="H29" s="4" t="s">
        <v>31</v>
      </c>
    </row>
    <row r="30" spans="1:8">
      <c r="A30">
        <v>104</v>
      </c>
      <c r="B30" t="s">
        <v>13</v>
      </c>
      <c r="C30">
        <f>3*38+2</f>
        <v>116</v>
      </c>
      <c r="D30" t="s">
        <v>32</v>
      </c>
      <c r="E30">
        <v>1</v>
      </c>
      <c r="F30" t="s">
        <v>33</v>
      </c>
      <c r="G30" t="s">
        <v>16</v>
      </c>
      <c r="H30" s="4" t="s">
        <v>34</v>
      </c>
    </row>
    <row r="31" spans="1:8">
      <c r="A31">
        <v>104</v>
      </c>
      <c r="B31" t="s">
        <v>13</v>
      </c>
      <c r="C31">
        <f>3*38+6</f>
        <v>120</v>
      </c>
      <c r="D31" t="s">
        <v>35</v>
      </c>
      <c r="E31">
        <v>16</v>
      </c>
      <c r="F31" t="s">
        <v>36</v>
      </c>
      <c r="G31" t="s">
        <v>19</v>
      </c>
      <c r="H31" s="4" t="s">
        <v>37</v>
      </c>
    </row>
    <row r="32" spans="1:8">
      <c r="A32">
        <v>104</v>
      </c>
      <c r="B32" t="s">
        <v>13</v>
      </c>
      <c r="C32">
        <f>3*38+24</f>
        <v>138</v>
      </c>
      <c r="D32" t="s">
        <v>29</v>
      </c>
      <c r="E32">
        <v>1</v>
      </c>
      <c r="F32" t="s">
        <v>38</v>
      </c>
      <c r="G32" t="s">
        <v>16</v>
      </c>
      <c r="H32" s="4" t="s">
        <v>47</v>
      </c>
    </row>
    <row r="33" spans="1:8">
      <c r="A33">
        <v>104</v>
      </c>
      <c r="B33" t="s">
        <v>13</v>
      </c>
      <c r="C33">
        <f>3*38+26</f>
        <v>140</v>
      </c>
      <c r="D33" t="s">
        <v>29</v>
      </c>
      <c r="E33">
        <v>1</v>
      </c>
      <c r="F33" t="s">
        <v>40</v>
      </c>
      <c r="G33" t="s">
        <v>16</v>
      </c>
      <c r="H33" s="4" t="s">
        <v>48</v>
      </c>
    </row>
    <row r="34" spans="1:8">
      <c r="A34">
        <v>104</v>
      </c>
      <c r="B34" t="s">
        <v>13</v>
      </c>
      <c r="C34">
        <f>3*38+28</f>
        <v>142</v>
      </c>
      <c r="D34" t="s">
        <v>29</v>
      </c>
      <c r="E34">
        <v>1</v>
      </c>
      <c r="F34" t="s">
        <v>42</v>
      </c>
      <c r="G34" t="s">
        <v>19</v>
      </c>
      <c r="H34" s="4" t="s">
        <v>43</v>
      </c>
    </row>
    <row r="35" spans="1:8">
      <c r="A35">
        <v>104</v>
      </c>
      <c r="B35" t="s">
        <v>13</v>
      </c>
      <c r="C35">
        <f>3*38+30</f>
        <v>144</v>
      </c>
      <c r="D35" t="s">
        <v>44</v>
      </c>
      <c r="E35">
        <v>1</v>
      </c>
      <c r="F35" t="s">
        <v>45</v>
      </c>
      <c r="G35" t="s">
        <v>19</v>
      </c>
      <c r="H35" s="4" t="s">
        <v>46</v>
      </c>
    </row>
    <row r="36" spans="1:8">
      <c r="A36">
        <v>105</v>
      </c>
      <c r="B36" t="s">
        <v>13</v>
      </c>
      <c r="C36">
        <f>4*38+0</f>
        <v>152</v>
      </c>
      <c r="D36" t="s">
        <v>29</v>
      </c>
      <c r="E36">
        <v>1</v>
      </c>
      <c r="F36" t="s">
        <v>30</v>
      </c>
      <c r="G36" t="s">
        <v>19</v>
      </c>
      <c r="H36" s="4" t="s">
        <v>31</v>
      </c>
    </row>
    <row r="37" spans="1:8">
      <c r="A37">
        <v>105</v>
      </c>
      <c r="B37" t="s">
        <v>13</v>
      </c>
      <c r="C37">
        <f>4*38+2</f>
        <v>154</v>
      </c>
      <c r="D37" t="s">
        <v>32</v>
      </c>
      <c r="E37">
        <v>1</v>
      </c>
      <c r="F37" t="s">
        <v>33</v>
      </c>
      <c r="G37" t="s">
        <v>16</v>
      </c>
      <c r="H37" s="4" t="s">
        <v>34</v>
      </c>
    </row>
    <row r="38" spans="1:8">
      <c r="A38">
        <v>105</v>
      </c>
      <c r="B38" t="s">
        <v>13</v>
      </c>
      <c r="C38">
        <f>4*38+6</f>
        <v>158</v>
      </c>
      <c r="D38" t="s">
        <v>35</v>
      </c>
      <c r="E38">
        <v>16</v>
      </c>
      <c r="F38" t="s">
        <v>36</v>
      </c>
      <c r="G38" t="s">
        <v>19</v>
      </c>
      <c r="H38" s="4" t="s">
        <v>37</v>
      </c>
    </row>
    <row r="39" spans="1:8">
      <c r="A39">
        <v>105</v>
      </c>
      <c r="B39" t="s">
        <v>13</v>
      </c>
      <c r="C39">
        <f>4*38+24</f>
        <v>176</v>
      </c>
      <c r="D39" t="s">
        <v>29</v>
      </c>
      <c r="E39">
        <v>1</v>
      </c>
      <c r="F39" t="s">
        <v>38</v>
      </c>
      <c r="G39" t="s">
        <v>16</v>
      </c>
      <c r="H39" s="4" t="s">
        <v>47</v>
      </c>
    </row>
    <row r="40" spans="1:8">
      <c r="A40">
        <v>105</v>
      </c>
      <c r="B40" t="s">
        <v>13</v>
      </c>
      <c r="C40">
        <f>4*38+26</f>
        <v>178</v>
      </c>
      <c r="D40" t="s">
        <v>29</v>
      </c>
      <c r="E40">
        <v>1</v>
      </c>
      <c r="F40" t="s">
        <v>40</v>
      </c>
      <c r="G40" t="s">
        <v>16</v>
      </c>
      <c r="H40" s="4" t="s">
        <v>48</v>
      </c>
    </row>
    <row r="41" spans="1:8">
      <c r="A41">
        <v>105</v>
      </c>
      <c r="B41" t="s">
        <v>13</v>
      </c>
      <c r="C41">
        <f>4*38+28</f>
        <v>180</v>
      </c>
      <c r="D41" t="s">
        <v>29</v>
      </c>
      <c r="E41">
        <v>1</v>
      </c>
      <c r="F41" t="s">
        <v>42</v>
      </c>
      <c r="G41" t="s">
        <v>19</v>
      </c>
      <c r="H41" s="4" t="s">
        <v>43</v>
      </c>
    </row>
    <row r="42" spans="1:8">
      <c r="A42">
        <v>105</v>
      </c>
      <c r="B42" t="s">
        <v>13</v>
      </c>
      <c r="C42">
        <f>4*38+30</f>
        <v>182</v>
      </c>
      <c r="D42" t="s">
        <v>44</v>
      </c>
      <c r="E42">
        <v>1</v>
      </c>
      <c r="F42" t="s">
        <v>45</v>
      </c>
      <c r="G42" t="s">
        <v>19</v>
      </c>
      <c r="H42" s="4" t="s">
        <v>46</v>
      </c>
    </row>
    <row r="43" spans="1:8">
      <c r="A43">
        <v>106</v>
      </c>
      <c r="B43" t="s">
        <v>13</v>
      </c>
      <c r="C43">
        <f>5*38+0</f>
        <v>190</v>
      </c>
      <c r="D43" t="s">
        <v>29</v>
      </c>
      <c r="E43">
        <v>1</v>
      </c>
      <c r="F43" t="s">
        <v>30</v>
      </c>
      <c r="G43" t="s">
        <v>19</v>
      </c>
      <c r="H43" s="4" t="s">
        <v>31</v>
      </c>
    </row>
    <row r="44" spans="1:8">
      <c r="A44">
        <v>106</v>
      </c>
      <c r="B44" t="s">
        <v>13</v>
      </c>
      <c r="C44">
        <f>5*38+2</f>
        <v>192</v>
      </c>
      <c r="D44" t="s">
        <v>32</v>
      </c>
      <c r="E44">
        <v>1</v>
      </c>
      <c r="F44" t="s">
        <v>33</v>
      </c>
      <c r="G44" t="s">
        <v>16</v>
      </c>
      <c r="H44" s="4" t="s">
        <v>34</v>
      </c>
    </row>
    <row r="45" spans="1:8">
      <c r="A45">
        <v>106</v>
      </c>
      <c r="B45" t="s">
        <v>13</v>
      </c>
      <c r="C45">
        <f>5*38+6</f>
        <v>196</v>
      </c>
      <c r="D45" t="s">
        <v>35</v>
      </c>
      <c r="E45">
        <v>16</v>
      </c>
      <c r="F45" t="s">
        <v>36</v>
      </c>
      <c r="G45" t="s">
        <v>19</v>
      </c>
      <c r="H45" s="4" t="s">
        <v>37</v>
      </c>
    </row>
    <row r="46" spans="1:8">
      <c r="A46">
        <v>106</v>
      </c>
      <c r="B46" t="s">
        <v>13</v>
      </c>
      <c r="C46">
        <f>5*38+24</f>
        <v>214</v>
      </c>
      <c r="D46" t="s">
        <v>29</v>
      </c>
      <c r="E46">
        <v>1</v>
      </c>
      <c r="F46" t="s">
        <v>38</v>
      </c>
      <c r="G46" t="s">
        <v>16</v>
      </c>
      <c r="H46" s="4" t="s">
        <v>47</v>
      </c>
    </row>
    <row r="47" spans="1:8">
      <c r="A47">
        <v>106</v>
      </c>
      <c r="B47" t="s">
        <v>13</v>
      </c>
      <c r="C47">
        <f>5*38+26</f>
        <v>216</v>
      </c>
      <c r="D47" t="s">
        <v>29</v>
      </c>
      <c r="E47">
        <v>1</v>
      </c>
      <c r="F47" t="s">
        <v>40</v>
      </c>
      <c r="G47" t="s">
        <v>16</v>
      </c>
      <c r="H47" s="4" t="s">
        <v>48</v>
      </c>
    </row>
    <row r="48" spans="1:8">
      <c r="A48">
        <v>106</v>
      </c>
      <c r="B48" t="s">
        <v>13</v>
      </c>
      <c r="C48">
        <f>5*38+28</f>
        <v>218</v>
      </c>
      <c r="D48" t="s">
        <v>29</v>
      </c>
      <c r="E48">
        <v>1</v>
      </c>
      <c r="F48" t="s">
        <v>42</v>
      </c>
      <c r="G48" t="s">
        <v>19</v>
      </c>
      <c r="H48" s="4" t="s">
        <v>43</v>
      </c>
    </row>
    <row r="49" spans="1:8">
      <c r="A49">
        <v>106</v>
      </c>
      <c r="B49" t="s">
        <v>13</v>
      </c>
      <c r="C49">
        <f>5*38+30</f>
        <v>220</v>
      </c>
      <c r="D49" t="s">
        <v>44</v>
      </c>
      <c r="E49">
        <v>1</v>
      </c>
      <c r="F49" t="s">
        <v>45</v>
      </c>
      <c r="G49" t="s">
        <v>19</v>
      </c>
      <c r="H49" s="4" t="s">
        <v>46</v>
      </c>
    </row>
    <row r="50" spans="1:8">
      <c r="A50">
        <v>107</v>
      </c>
      <c r="B50" t="s">
        <v>13</v>
      </c>
      <c r="C50">
        <f>6*38+0</f>
        <v>228</v>
      </c>
      <c r="D50" t="s">
        <v>29</v>
      </c>
      <c r="E50">
        <v>1</v>
      </c>
      <c r="F50" t="s">
        <v>30</v>
      </c>
      <c r="G50" t="s">
        <v>19</v>
      </c>
      <c r="H50" s="4" t="s">
        <v>31</v>
      </c>
    </row>
    <row r="51" spans="1:8">
      <c r="A51">
        <v>107</v>
      </c>
      <c r="B51" t="s">
        <v>13</v>
      </c>
      <c r="C51">
        <f>6*38+2</f>
        <v>230</v>
      </c>
      <c r="D51" t="s">
        <v>32</v>
      </c>
      <c r="E51">
        <v>1</v>
      </c>
      <c r="F51" t="s">
        <v>33</v>
      </c>
      <c r="G51" t="s">
        <v>16</v>
      </c>
      <c r="H51" s="4" t="s">
        <v>34</v>
      </c>
    </row>
    <row r="52" spans="1:8">
      <c r="A52">
        <v>107</v>
      </c>
      <c r="B52" t="s">
        <v>13</v>
      </c>
      <c r="C52">
        <f>6*38+6</f>
        <v>234</v>
      </c>
      <c r="D52" t="s">
        <v>35</v>
      </c>
      <c r="E52">
        <v>16</v>
      </c>
      <c r="F52" t="s">
        <v>36</v>
      </c>
      <c r="G52" t="s">
        <v>19</v>
      </c>
      <c r="H52" s="4" t="s">
        <v>37</v>
      </c>
    </row>
    <row r="53" spans="1:8">
      <c r="A53">
        <v>107</v>
      </c>
      <c r="B53" t="s">
        <v>13</v>
      </c>
      <c r="C53">
        <f>6*38+24</f>
        <v>252</v>
      </c>
      <c r="D53" t="s">
        <v>29</v>
      </c>
      <c r="E53">
        <v>1</v>
      </c>
      <c r="F53" t="s">
        <v>38</v>
      </c>
      <c r="G53" t="s">
        <v>16</v>
      </c>
      <c r="H53" s="4" t="s">
        <v>47</v>
      </c>
    </row>
    <row r="54" spans="1:8">
      <c r="A54">
        <v>107</v>
      </c>
      <c r="B54" t="s">
        <v>13</v>
      </c>
      <c r="C54">
        <f>6*38+26</f>
        <v>254</v>
      </c>
      <c r="D54" t="s">
        <v>29</v>
      </c>
      <c r="E54">
        <v>1</v>
      </c>
      <c r="F54" t="s">
        <v>40</v>
      </c>
      <c r="G54" t="s">
        <v>16</v>
      </c>
      <c r="H54" s="4" t="s">
        <v>48</v>
      </c>
    </row>
    <row r="55" spans="1:8">
      <c r="A55">
        <v>107</v>
      </c>
      <c r="B55" t="s">
        <v>13</v>
      </c>
      <c r="C55">
        <f>6*38+28</f>
        <v>256</v>
      </c>
      <c r="D55" t="s">
        <v>29</v>
      </c>
      <c r="E55">
        <v>1</v>
      </c>
      <c r="F55" t="s">
        <v>42</v>
      </c>
      <c r="G55" t="s">
        <v>19</v>
      </c>
      <c r="H55" s="4" t="s">
        <v>43</v>
      </c>
    </row>
    <row r="56" spans="1:8">
      <c r="A56">
        <v>107</v>
      </c>
      <c r="B56" t="s">
        <v>13</v>
      </c>
      <c r="C56">
        <f>6*38+30</f>
        <v>258</v>
      </c>
      <c r="D56" t="s">
        <v>44</v>
      </c>
      <c r="E56">
        <v>1</v>
      </c>
      <c r="F56" t="s">
        <v>45</v>
      </c>
      <c r="G56" t="s">
        <v>19</v>
      </c>
      <c r="H56" s="4" t="s">
        <v>46</v>
      </c>
    </row>
    <row r="57" spans="1:8">
      <c r="A57">
        <v>108</v>
      </c>
      <c r="B57" t="s">
        <v>13</v>
      </c>
      <c r="C57">
        <f>7*38+0</f>
        <v>266</v>
      </c>
      <c r="D57" t="s">
        <v>29</v>
      </c>
      <c r="E57">
        <v>1</v>
      </c>
      <c r="F57" t="s">
        <v>30</v>
      </c>
      <c r="G57" t="s">
        <v>19</v>
      </c>
      <c r="H57" s="4" t="s">
        <v>31</v>
      </c>
    </row>
    <row r="58" spans="1:8">
      <c r="A58">
        <v>108</v>
      </c>
      <c r="B58" t="s">
        <v>13</v>
      </c>
      <c r="C58">
        <f>7*38+2</f>
        <v>268</v>
      </c>
      <c r="D58" t="s">
        <v>32</v>
      </c>
      <c r="E58">
        <v>1</v>
      </c>
      <c r="F58" t="s">
        <v>33</v>
      </c>
      <c r="G58" t="s">
        <v>16</v>
      </c>
      <c r="H58" s="4" t="s">
        <v>34</v>
      </c>
    </row>
    <row r="59" spans="1:8">
      <c r="A59">
        <v>108</v>
      </c>
      <c r="B59" t="s">
        <v>13</v>
      </c>
      <c r="C59">
        <f>7*38+6</f>
        <v>272</v>
      </c>
      <c r="D59" t="s">
        <v>35</v>
      </c>
      <c r="E59">
        <v>16</v>
      </c>
      <c r="F59" t="s">
        <v>36</v>
      </c>
      <c r="G59" t="s">
        <v>19</v>
      </c>
      <c r="H59" s="4" t="s">
        <v>37</v>
      </c>
    </row>
    <row r="60" spans="1:8">
      <c r="A60">
        <v>108</v>
      </c>
      <c r="B60" t="s">
        <v>13</v>
      </c>
      <c r="C60">
        <f>7*38+24</f>
        <v>290</v>
      </c>
      <c r="D60" t="s">
        <v>29</v>
      </c>
      <c r="E60">
        <v>1</v>
      </c>
      <c r="F60" t="s">
        <v>38</v>
      </c>
      <c r="G60" t="s">
        <v>16</v>
      </c>
      <c r="H60" s="4" t="s">
        <v>47</v>
      </c>
    </row>
    <row r="61" spans="1:8">
      <c r="A61">
        <v>108</v>
      </c>
      <c r="B61" t="s">
        <v>13</v>
      </c>
      <c r="C61">
        <f>7*38+26</f>
        <v>292</v>
      </c>
      <c r="D61" t="s">
        <v>29</v>
      </c>
      <c r="E61">
        <v>1</v>
      </c>
      <c r="F61" t="s">
        <v>40</v>
      </c>
      <c r="G61" t="s">
        <v>16</v>
      </c>
      <c r="H61" s="4" t="s">
        <v>48</v>
      </c>
    </row>
    <row r="62" spans="1:8">
      <c r="A62">
        <v>108</v>
      </c>
      <c r="B62" t="s">
        <v>13</v>
      </c>
      <c r="C62">
        <f>7*38+28</f>
        <v>294</v>
      </c>
      <c r="D62" t="s">
        <v>29</v>
      </c>
      <c r="E62">
        <v>1</v>
      </c>
      <c r="F62" t="s">
        <v>42</v>
      </c>
      <c r="G62" t="s">
        <v>19</v>
      </c>
      <c r="H62" s="4" t="s">
        <v>43</v>
      </c>
    </row>
    <row r="63" spans="1:8">
      <c r="A63">
        <v>108</v>
      </c>
      <c r="B63" t="s">
        <v>13</v>
      </c>
      <c r="C63">
        <f>7*38+30</f>
        <v>296</v>
      </c>
      <c r="D63" t="s">
        <v>44</v>
      </c>
      <c r="E63">
        <v>1</v>
      </c>
      <c r="F63" t="s">
        <v>45</v>
      </c>
      <c r="G63" t="s">
        <v>19</v>
      </c>
      <c r="H63" s="4" t="s">
        <v>46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2024-10-08T02:03:00Z</dcterms:created>
  <dcterms:modified xsi:type="dcterms:W3CDTF">2024-10-10T08:38:13Z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C6D88AFF74994D7B8B451D014B0A22FD_12</vt:lpwstr>
  </property>
  <property fmtid="{D5CDD505-2E9C-101B-9397-08002B2CF9AE}" pid="3" name="KSOProductBuildVer">
    <vt:lpwstr>2052-12.1.0.18276</vt:lpwstr>
  </property>
</Properties>
</file>